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<sst xmlns="http://schemas.openxmlformats.org/spreadsheetml/2006/main" count="27158" uniqueCount="790">
  <si>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</si>
  <si>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</si>
  <si>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</si>
  <si>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</si>
  <si>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</si>
  <si>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</si>
  <si>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</si>
  <si>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</si>
  <si>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</si>
  <si>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</si>
  <si>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</si>
  <si>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</si>
  <si>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</si>
  <si>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</si>
  <si>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</si>
  <si>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</si>
  <si>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</si>
  <si>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</si>
  <si>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</si>
  <si>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</si>
  <si>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</si>
  <si>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</si>
  <si>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</si>
  <si>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</si>
  <si>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</si>
  <si>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</si>
  <si>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</si>
  <si>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</si>
  <si>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</si>
  <si>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</si>
  <si>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</si>
  <si>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</si>
  <si>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</si>
  <si>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</si>
  <si>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</si>
  <si>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</si>
  <si>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</si>
  <si>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</si>
  <si>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</si>
  <si>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</si>
  <si>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</si>
  <si>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</si>
  <si>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</si>
  <si>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</si>
  <si>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</si>
  <si>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</si>
  <si>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</si>
  <si>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</si>
  <si>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</si>
  <si>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</si>
  <si>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</si>
  <si>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</si>
  <si>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</si>
  <si>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</si>
  <si>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</si>
  <si>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</si>
  <si>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</si>
  <si>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</si>
  <si>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</si>
  <si>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</si>
  <si>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</si>
  <si>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</si>
  <si>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</si>
  <si>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</si>
  <si>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</si>
  <si>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</si>
  <si>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</si>
  <si>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</si>
  <si>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</si>
  <si>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</si>
  <si>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</si>
  <si>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</si>
  <si>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</si>
  <si>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</si>
  <si>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</si>
  <si>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</si>
  <si>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</si>
  <si>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</si>
  <si>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</si>
  <si>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</si>
  <si>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</si>
  <si>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</si>
  <si>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</si>
  <si>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</si>
  <si>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</si>
  <si>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</si>
  <si>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</si>
  <si>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</si>
  <si>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</si>
  <si>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</si>
  <si>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</si>
  <si>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</si>
  <si>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</si>
  <si>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</si>
  <si>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</si>
  <si>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</si>
  <si>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</si>
  <si>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</si>
  <si>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</si>
  <si>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</si>
  <si>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</si>
  <si>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</si>
  <si>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</si>
  <si>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</si>
  <si>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</si>
  <si>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</si>
  <si>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</si>
  <si>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</si>
  <si>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</si>
  <si>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</si>
  <si>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</si>
  <si>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</si>
  <si>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</si>
  <si>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</si>
  <si>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</si>
  <si>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</si>
  <si>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</si>
  <si>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</si>
  <si>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</si>
  <si>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</si>
  <si>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</si>
  <si>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</si>
  <si>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</si>
  <si>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</si>
  <si>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</si>
  <si>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</si>
  <si>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</si>
  <si>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</si>
  <si>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</si>
  <si>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</si>
  <si>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</si>
  <si>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</si>
  <si>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</si>
  <si>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</si>
  <si>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</si>
  <si>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</si>
  <si>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</si>
  <si>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</si>
  <si>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</si>
  <si>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</si>
  <si>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</si>
  <si>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</si>
  <si>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</si>
  <si>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</si>
  <si>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</si>
  <si>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</si>
  <si>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</si>
  <si>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</si>
  <si>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</si>
  <si>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</si>
  <si>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</si>
  <si>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</si>
  <si>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</si>
  <si>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</si>
  <si>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</si>
  <si>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</si>
  <si>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</si>
  <si>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</si>
  <si>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</si>
  <si>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</si>
  <si>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</si>
  <si>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</si>
  <si>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</si>
  <si>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</si>
  <si>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</si>
  <si>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</si>
  <si>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</si>
  <si>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</si>
  <si>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</si>
  <si>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</si>
  <si>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</si>
  <si>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</si>
  <si>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</si>
  <si>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</si>
  <si>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</si>
  <si>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</si>
  <si>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</si>
  <si>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</si>
  <si>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</si>
  <si>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</si>
  <si>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</si>
  <si>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</si>
  <si>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</si>
  <si>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</si>
  <si>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</si>
  <si>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</si>
  <si>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</si>
  <si>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</si>
  <si>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</si>
  <si>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</si>
  <si>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</si>
  <si>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</si>
  <si>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</si>
  <si>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</si>
  <si>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</si>
  <si>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</si>
  <si>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</si>
  <si>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</si>
  <si>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</si>
  <si>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</si>
  <si>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</si>
  <si>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</si>
  <si>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</si>
  <si>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</si>
  <si>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</si>
  <si>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</si>
  <si>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</si>
  <si>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</si>
  <si>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</si>
  <si>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</si>
  <si>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</si>
  <si>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</si>
  <si>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</si>
  <si>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</si>
  <si>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</si>
  <si>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</si>
  <si>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</si>
  <si>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</si>
  <si>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</si>
  <si>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</si>
  <si>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</si>
  <si>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</si>
  <si>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</si>
  <si>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</si>
  <si>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</si>
  <si>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</si>
  <si>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</si>
  <si>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</si>
  <si>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</si>
  <si>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</si>
  <si>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</si>
  <si>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</si>
  <si>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</si>
  <si>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</si>
  <si>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</si>
  <si>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</si>
  <si>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</si>
  <si>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</si>
  <si>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</si>
  <si>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</si>
  <si>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</si>
  <si>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</si>
  <si>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</si>
  <si>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</si>
  <si>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</si>
  <si>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</si>
  <si>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</si>
  <si>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</si>
  <si>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</si>
  <si>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</si>
  <si>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</si>
  <si>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</si>
  <si>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</si>
  <si>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</si>
  <si>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</si>
  <si>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</si>
  <si>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</si>
  <si>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</si>
  <si>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</si>
  <si>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</si>
  <si>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</si>
  <si>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</si>
  <si>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</si>
  <si>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</si>
  <si>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</si>
  <si>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</si>
  <si>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</si>
  <si>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</si>
  <si>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</si>
  <si>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</si>
  <si>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</si>
  <si>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</si>
  <si>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</si>
  <si>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</si>
  <si>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</si>
  <si>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</si>
  <si>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</si>
  <si>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</si>
  <si>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</si>
  <si>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</si>
  <si>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</si>
  <si>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</si>
  <si>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</si>
  <si>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</si>
  <si>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</si>
  <si>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</si>
  <si>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</si>
  <si>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</si>
  <si>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</si>
  <si>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</si>
  <si>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</si>
  <si>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</si>
  <si>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</si>
  <si>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</si>
  <si>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</si>
  <si>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</si>
  <si>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</si>
  <si>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</si>
  <si>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</si>
  <si>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</si>
  <si>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</si>
  <si>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</si>
  <si>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</si>
  <si>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</si>
  <si>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</si>
  <si>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</si>
  <si>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</si>
  <si>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</si>
  <si>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</si>
  <si>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</si>
  <si>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</si>
  <si>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</si>
  <si>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</si>
  <si>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</si>
  <si>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</si>
  <si>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</si>
  <si>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</si>
  <si>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</si>
  <si>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</si>
  <si>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</si>
  <si>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</si>
  <si>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</si>
  <si>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</si>
  <si>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</si>
  <si>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</si>
  <si>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</si>
  <si>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</si>
  <si>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</si>
  <si>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</si>
  <si>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</si>
  <si>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</si>
  <si>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</si>
  <si>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</si>
  <si>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</si>
  <si>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</si>
  <si>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</si>
  <si>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</si>
  <si>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</si>
  <si>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</si>
  <si>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</si>
  <si>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</si>
  <si>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</si>
  <si>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</si>
  <si>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</si>
  <si>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</si>
  <si>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</si>
  <si>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</si>
  <si>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</si>
  <si>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</si>
  <si>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</si>
  <si>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</si>
  <si>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</si>
  <si>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</si>
  <si>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</si>
  <si>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</si>
  <si>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</si>
  <si>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</si>
  <si>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</si>
  <si>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</si>
  <si>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</si>
  <si>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</si>
  <si>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</si>
  <si>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</si>
  <si>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</si>
  <si>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</si>
  <si>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</si>
  <si>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</si>
  <si>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</si>
  <si>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</si>
  <si>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</si>
  <si>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</si>
  <si>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</si>
  <si>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</si>
  <si>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</si>
  <si>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</si>
  <si>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</si>
  <si>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</si>
  <si>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</si>
  <si>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</si>
  <si>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</si>
  <si>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</si>
  <si>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</si>
  <si>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</si>
  <si>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</si>
  <si>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</si>
  <si>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</si>
  <si>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</si>
  <si>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</si>
  <si>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</si>
  <si>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</si>
  <si>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</si>
  <si>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</si>
  <si>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</si>
  <si>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</si>
  <si>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</si>
  <si>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</si>
  <si>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</si>
  <si>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</si>
  <si>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</si>
  <si>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</si>
  <si>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</si>
  <si>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</si>
  <si>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</si>
  <si>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</si>
  <si>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</si>
  <si>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</si>
  <si>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</si>
  <si>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</si>
  <si>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</si>
  <si>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</si>
  <si>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</si>
  <si>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</si>
  <si>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</si>
  <si>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</si>
  <si>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</si>
  <si>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</si>
  <si>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</si>
  <si>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</si>
  <si>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</si>
  <si>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</si>
  <si>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</si>
  <si>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</si>
  <si>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</si>
  <si>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</si>
  <si>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</si>
  <si>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</si>
  <si>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</si>
  <si>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</si>
  <si>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</si>
  <si>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</si>
  <si>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</si>
  <si>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</si>
  <si>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</si>
  <si>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</si>
  <si>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</si>
  <si>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</si>
  <si>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</si>
  <si>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</si>
  <si>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</si>
  <si>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</si>
  <si>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</si>
  <si>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</si>
  <si>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</si>
  <si>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</si>
  <si>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</si>
  <si>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</si>
  <si>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</si>
  <si>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</si>
  <si>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</si>
  <si>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</si>
  <si>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</si>
  <si>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</si>
  <si>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</si>
  <si>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</si>
  <si>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</si>
  <si>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</si>
  <si>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</si>
  <si>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</si>
  <si>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</si>
  <si>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</si>
  <si>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</si>
  <si>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</si>
  <si>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</si>
  <si>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</si>
  <si>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</si>
  <si>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</si>
  <si>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</si>
  <si>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</si>
  <si>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</si>
  <si>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</si>
  <si>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</si>
  <si>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</si>
  <si>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</si>
  <si>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</si>
  <si>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</si>
  <si>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</si>
  <si>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</si>
  <si>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</si>
  <si>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</si>
  <si>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</si>
  <si>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</si>
  <si>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</si>
  <si>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</si>
  <si>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</si>
  <si>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</si>
  <si>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</si>
  <si>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</si>
  <si>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</si>
  <si>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</si>
  <si>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</si>
  <si>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</si>
  <si>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</si>
  <si>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</si>
  <si>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</si>
  <si>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</si>
  <si>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</si>
  <si>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</si>
  <si>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</si>
  <si>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</si>
  <si>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</si>
  <si>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</si>
  <si>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</si>
  <si>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</si>
  <si>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</si>
  <si>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</si>
  <si>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</si>
  <si>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</si>
  <si>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</si>
  <si>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</si>
  <si>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</si>
  <si>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</si>
  <si>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</si>
  <si>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</si>
  <si>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</si>
  <si>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</si>
  <si>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</si>
  <si>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</si>
  <si>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</si>
  <si>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</si>
  <si>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</si>
  <si>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</si>
  <si>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</si>
  <si>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</si>
  <si>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</si>
  <si>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</si>
  <si>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</si>
  <si>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</si>
  <si>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</si>
  <si>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</si>
  <si>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</si>
  <si>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</si>
  <si>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</si>
  <si>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</si>
  <si>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</si>
  <si>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</si>
  <si>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</si>
  <si>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</si>
  <si>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</si>
  <si>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</si>
  <si>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</si>
  <si>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</si>
  <si>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</si>
  <si>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</si>
  <si>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</si>
  <si>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</si>
  <si>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</si>
  <si>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</si>
  <si>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</si>
  <si>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</si>
  <si>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</si>
  <si>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</si>
  <si>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</si>
  <si>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</si>
  <si>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</si>
  <si>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</si>
  <si>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</si>
  <si>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</si>
  <si>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</si>
  <si>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</si>
  <si>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</si>
  <si>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</si>
  <si>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</si>
  <si>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</si>
  <si>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</si>
  <si>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</si>
  <si>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</si>
  <si>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</si>
  <si>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</si>
  <si>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</si>
  <si>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</si>
  <si>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</si>
  <si>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</si>
  <si>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</si>
  <si>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</si>
  <si>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</si>
  <si>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</si>
  <si>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</si>
  <si>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</si>
  <si>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</si>
  <si>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</si>
  <si>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</si>
  <si>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</si>
  <si>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</si>
  <si>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</si>
  <si>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</si>
  <si>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</si>
  <si>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</si>
  <si>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</si>
  <si>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</si>
  <si>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</si>
  <si>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</si>
  <si>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</si>
  <si>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</si>
  <si>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</si>
  <si>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</si>
  <si>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</si>
  <si>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</si>
  <si>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</si>
  <si>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</si>
  <si>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</si>
  <si>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</si>
  <si>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</si>
  <si>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</si>
  <si>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</si>
  <si>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</si>
  <si>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</si>
  <si>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</si>
  <si>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</si>
  <si>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</si>
  <si>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</si>
  <si>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</si>
  <si>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</si>
  <si>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</si>
  <si>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</si>
  <si>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</si>
  <si>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</si>
  <si>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</si>
  <si>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</si>
  <si>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</si>
  <si>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</si>
  <si>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</si>
  <si>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</si>
  <si>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</si>
  <si>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</si>
  <si>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</si>
  <si>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</si>
  <si>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</si>
  <si>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</si>
  <si>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</si>
  <si>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</si>
  <si>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</si>
  <si>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</si>
  <si>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</si>
  <si>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</si>
  <si>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</si>
  <si>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</si>
  <si>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</si>
  <si>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</si>
  <si>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</si>
  <si>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</si>
  <si>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</si>
  <si>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</si>
  <si>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</si>
  <si>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</si>
  <si>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</si>
  <si>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</si>
  <si>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</si>
  <si>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</si>
  <si>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</si>
  <si>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</si>
  <si>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</si>
  <si>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</si>
  <si>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</si>
  <si>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</si>
  <si>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</si>
  <si>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</si>
  <si>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</si>
  <si>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</si>
  <si>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</si>
  <si>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</si>
  <si>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</si>
  <si>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</si>
  <si>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</si>
  <si>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</si>
  <si>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</si>
  <si>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</si>
  <si>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</si>
  <si>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</si>
  <si>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</si>
  <si>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</si>
  <si>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</si>
  <si>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</si>
  <si>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</si>
  <si>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</si>
  <si>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</si>
  <si>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</si>
  <si>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</si>
  <si>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</si>
  <si>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</si>
  <si>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</si>
  <si>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</si>
  <si>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</si>
  <si>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</si>
  <si>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</si>
  <si>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</si>
  <si>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</si>
  <si>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</si>
  <si>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</si>
  <si>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</si>
  <si>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</si>
  <si>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</si>
  <si>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</si>
  <si>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</si>
  <si>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</si>
  <si>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</si>
  <si>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</si>
  <si>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</si>
  <si>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</si>
  <si>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</si>
  <si>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</si>
  <si>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</si>
  <si>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</si>
  <si>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</si>
  <si>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</si>
  <si>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</si>
  <si>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</si>
  <si>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</si>
  <si>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</si>
  <si>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</si>
  <si>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</si>
  <si>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</si>
  <si>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</si>
  <si>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</si>
  <si>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</si>
  <si>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</si>
  <si>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</si>
  <si>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</si>
  <si>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</si>
  <si>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</si>
  <si>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</si>
  <si>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</si>
  <si>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</si>
  <si>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</si>
  <si>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</si>
  <si>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</si>
  <si>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</si>
  <si>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</si>
  <si>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</si>
  <si>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</si>
  <si>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</si>
  <si>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</si>
  <si>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</si>
  <si>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</si>
  <si>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май, сентябрь</t>
  </si>
  <si>
    <t xml:space="preserve"> апрель</t>
  </si>
  <si>
    <t>апрель, октябрь</t>
  </si>
  <si>
    <t xml:space="preserve"> сентябрь</t>
  </si>
  <si>
    <t xml:space="preserve"> октябрь</t>
  </si>
  <si>
    <t xml:space="preserve"> март</t>
  </si>
  <si>
    <t>март, август</t>
  </si>
  <si>
    <t xml:space="preserve"> июнь</t>
  </si>
  <si>
    <t>февраль, июль</t>
  </si>
  <si>
    <t>март, декабрь</t>
  </si>
  <si>
    <t>май, февраль</t>
  </si>
  <si>
    <t>апрель, март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</si>
  <si>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</si>
  <si>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</si>
  <si>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</si>
  <si>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</si>
  <si>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</si>
  <si>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</si>
  <si>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апрель, май</t>
  </si>
  <si>
    <t>июл, июн, сен</t>
  </si>
  <si>
    <t>июнь, сентябрь</t>
  </si>
  <si>
    <t>№ 19А по ул. Боровая за 2016 год</t>
  </si>
  <si>
    <t>июнь, октябрь</t>
  </si>
  <si>
    <t>мар, авг, окт, ноя, дек</t>
  </si>
  <si>
    <t xml:space="preserve"> январь</t>
  </si>
  <si>
    <t>12 | 1</t>
  </si>
  <si>
    <t>4,25 | 1</t>
  </si>
  <si>
    <t>1,6 | 24</t>
  </si>
  <si>
    <t>0,5 | 18</t>
  </si>
  <si>
    <t>1,1 | 3</t>
  </si>
  <si>
    <t>58 | 1</t>
  </si>
  <si>
    <t>1,5 | 1</t>
  </si>
  <si>
    <t>48,96 | 249</t>
  </si>
  <si>
    <t>48,96 | 33</t>
  </si>
  <si>
    <t>6,816 | 1</t>
  </si>
  <si>
    <t>48,96 | 2</t>
  </si>
  <si>
    <t>219 | 28</t>
  </si>
  <si>
    <t>109,5 | 22</t>
  </si>
  <si>
    <t>0,03942 | 5</t>
  </si>
  <si>
    <t>дек, мар, ноя, фев, янв</t>
  </si>
  <si>
    <t>2,19 | 40</t>
  </si>
  <si>
    <t>2,19 | 10</t>
  </si>
  <si>
    <t>2,19 | 12</t>
  </si>
  <si>
    <t>219 | 32</t>
  </si>
  <si>
    <t>109,5 | 8</t>
  </si>
  <si>
    <t>0,99 | 1</t>
  </si>
  <si>
    <t>80 | 2</t>
  </si>
  <si>
    <t>1 | 122</t>
  </si>
  <si>
    <t>22 | 24</t>
  </si>
  <si>
    <t>2 | 5</t>
  </si>
  <si>
    <t>апрель, декабрь</t>
  </si>
  <si>
    <t>219 | 76</t>
  </si>
  <si>
    <t>22 | 27</t>
  </si>
  <si>
    <t>1 | 129</t>
  </si>
  <si>
    <t>1126 | 79</t>
  </si>
  <si>
    <t>1126 | 2</t>
  </si>
  <si>
    <t>2 |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</si>
</sst>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754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10782.7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183662.28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179329.48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179329.48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179329.48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15115.5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226278.55503588548</v>
      </c>
      <c r="G28" s="18">
        <f>и_ср_начисл-и_ср_стоимость_факт</f>
        <v>-42616.275035885483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28482.280000000002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41025.89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172.57445900433981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262965.74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252780.65999999997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27201.37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408392.28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408392.28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693.59540804976052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7307.01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7072.05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639.5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7307.01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7307.01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562.72812405657078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90977.709999999992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89911.18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6679.4400000000005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116154.13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116154.13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1219.3355268478463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86064.93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85007.89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6505.58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86064.93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86064.93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O25" sqref="O25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754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15004.852145387127</v>
      </c>
      <c r="F6" s="40"/>
      <c r="I6" s="27">
        <f>E6/1.18</f>
        <v>12715.976394395871</v>
      </c>
      <c r="J6" s="29">
        <f>[1]сумма!$Q$6</f>
        <v>12959.079134999998</v>
      </c>
      <c r="K6" s="29">
        <f>J6-I6</f>
        <v>243.10274060412667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173.42460162829965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0.15260000000000001</v>
      </c>
      <c r="E8" s="48">
        <v>173.42460162829965</v>
      </c>
      <c r="F8" s="49" t="s">
        <v>733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352.72009951966425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2.8479999999999999</v>
      </c>
      <c r="E25" s="48">
        <v>352.72009951966425</v>
      </c>
      <c r="F25" s="49" t="s">
        <v>735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11777.876373787822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0.95920000000000005</v>
      </c>
      <c r="E43" s="48">
        <v>882.54756247826776</v>
      </c>
      <c r="F43" s="49" t="s">
        <v>733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5.9420000000000002</v>
      </c>
      <c r="E44" s="48">
        <v>504.20357152938084</v>
      </c>
      <c r="F44" s="49" t="s">
        <v>739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21</v>
      </c>
      <c r="E45" s="48">
        <v>1194.7575791946988</v>
      </c>
      <c r="F45" s="49" t="s">
        <v>742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/>
      <c r="E47" s="56"/>
      <c r="F47" s="49"/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/>
      <c r="E54" s="48"/>
      <c r="F54" s="49"/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>
        <v>11</v>
      </c>
      <c r="E61" s="56">
        <v>8775.1615832490443</v>
      </c>
      <c r="F61" s="49" t="s">
        <v>755</v>
      </c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>
        <v>21</v>
      </c>
      <c r="E62" s="56">
        <v>421.20607733643067</v>
      </c>
      <c r="F62" s="49" t="s">
        <v>740</v>
      </c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/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352.75597057626146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2.8479999999999999</v>
      </c>
      <c r="E101" s="35">
        <v>352.75597057626146</v>
      </c>
      <c r="F101" s="33" t="s">
        <v>735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94.197394624086073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8.8999999999999996E-2</v>
      </c>
      <c r="E106" s="56">
        <v>94.197394624086073</v>
      </c>
      <c r="F106" s="49" t="s">
        <v>739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2253.8777052509936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0.22249999999999998</v>
      </c>
      <c r="E120" s="56">
        <v>95.369182472925928</v>
      </c>
      <c r="F120" s="49" t="s">
        <v>756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>
        <v>1</v>
      </c>
      <c r="E127" s="48">
        <v>402.35368483123847</v>
      </c>
      <c r="F127" s="49" t="s">
        <v>736</v>
      </c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>
        <v>1</v>
      </c>
      <c r="E130" s="48">
        <v>1717.5695380671737</v>
      </c>
      <c r="F130" s="49" t="s">
        <v>757</v>
      </c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/>
      <c r="E138" s="48"/>
      <c r="F138" s="49"/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1</v>
      </c>
      <c r="E148" s="48">
        <v>38.585299879655473</v>
      </c>
      <c r="F148" s="49" t="s">
        <v>734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/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26254.289957350797</v>
      </c>
      <c r="F197" s="75"/>
      <c r="I197" s="27">
        <f>E197/1.18</f>
        <v>22249.398268941353</v>
      </c>
      <c r="J197" s="29">
        <f>[1]сумма!$Q$11</f>
        <v>31082.599499999997</v>
      </c>
      <c r="K197" s="29">
        <f>J197-I197</f>
        <v>8833.2012310586433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26254.289957350797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0.53399999999999992</v>
      </c>
      <c r="E199" s="35">
        <v>2106.3125723273843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3.5651999999999995</v>
      </c>
      <c r="E200" s="35">
        <v>5622.9316058278719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2.69</v>
      </c>
      <c r="E202" s="35">
        <v>68.88438568537191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2.69</v>
      </c>
      <c r="E203" s="35">
        <v>1521.7817480581441</v>
      </c>
      <c r="F203" s="49" t="s">
        <v>736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2.69</v>
      </c>
      <c r="E210" s="35">
        <v>3423.2227591404039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33.936799999999998</v>
      </c>
      <c r="E211" s="35">
        <v>12249.00926641359</v>
      </c>
      <c r="F211" s="49" t="s">
        <v>740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1</v>
      </c>
      <c r="E215" s="35">
        <v>207.70537471629848</v>
      </c>
      <c r="F215" s="49" t="s">
        <v>736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>
        <v>2</v>
      </c>
      <c r="E217" s="35">
        <v>1054.4422451817341</v>
      </c>
      <c r="F217" s="49" t="s">
        <v>738</v>
      </c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/>
      <c r="E228" s="35"/>
      <c r="F228" s="49"/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18977.90741856919</v>
      </c>
      <c r="F232" s="33"/>
      <c r="I232" s="27">
        <f>E232/1.18</f>
        <v>16082.972388617958</v>
      </c>
      <c r="J232" s="29">
        <f>[1]сумма!$M$13</f>
        <v>4000.8600000000006</v>
      </c>
      <c r="K232" s="29">
        <f>J232-I232</f>
        <v>-12082.112388617958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18977.90741856919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>
        <v>0</v>
      </c>
      <c r="E238" s="35">
        <v>3343.9114334596088</v>
      </c>
      <c r="F238" s="49" t="s">
        <v>718</v>
      </c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/>
      <c r="E240" s="35"/>
      <c r="F240" s="33"/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>
        <v>48</v>
      </c>
      <c r="E242" s="35">
        <v>15633.995985109581</v>
      </c>
      <c r="F242" s="33" t="s">
        <v>740</v>
      </c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2165.4602489818035</v>
      </c>
      <c r="F266" s="75"/>
      <c r="I266" s="27">
        <f>E266/1.18</f>
        <v>1835.1358042218674</v>
      </c>
      <c r="J266" s="29">
        <f>[1]сумма!$Q$15</f>
        <v>14033.079052204816</v>
      </c>
      <c r="K266" s="29">
        <f>J266-I266</f>
        <v>12197.943247982948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2165.4602489818035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0.20619999999999999</v>
      </c>
      <c r="E268" s="35">
        <v>634.05679641102267</v>
      </c>
      <c r="F268" s="33" t="s">
        <v>741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0.04</v>
      </c>
      <c r="E269" s="35">
        <v>138.46227846495515</v>
      </c>
      <c r="F269" s="33" t="s">
        <v>741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>
        <v>1</v>
      </c>
      <c r="E274" s="35">
        <v>56.099941114151697</v>
      </c>
      <c r="F274" s="33" t="s">
        <v>738</v>
      </c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1</v>
      </c>
      <c r="E278" s="35">
        <v>275.023390930262</v>
      </c>
      <c r="F278" s="33" t="s">
        <v>732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>
        <v>1</v>
      </c>
      <c r="E279" s="35">
        <v>273.87551711915359</v>
      </c>
      <c r="F279" s="33" t="s">
        <v>730</v>
      </c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/>
      <c r="E282" s="35"/>
      <c r="F282" s="33"/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/>
      <c r="E288" s="35"/>
      <c r="F288" s="33"/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/>
      <c r="E293" s="35"/>
      <c r="F293" s="33"/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>
        <v>2</v>
      </c>
      <c r="E298" s="35">
        <v>57.325107472059713</v>
      </c>
      <c r="F298" s="33" t="s">
        <v>738</v>
      </c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1</v>
      </c>
      <c r="E320" s="35">
        <v>584.49710547603854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/>
      <c r="E328" s="35"/>
      <c r="F328" s="33"/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/>
      <c r="E333" s="35"/>
      <c r="F333" s="33"/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3</v>
      </c>
      <c r="E335" s="35">
        <v>146.12011199416042</v>
      </c>
      <c r="F335" s="33" t="s">
        <v>738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36910.013923399303</v>
      </c>
      <c r="F338" s="75"/>
      <c r="I338" s="27">
        <f>E338/1.18</f>
        <v>31279.672816440088</v>
      </c>
      <c r="J338" s="29">
        <f>[1]сумма!$Q$17</f>
        <v>27117.06</v>
      </c>
      <c r="K338" s="29">
        <f>J338-I338</f>
        <v>-4162.612816440087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36910.013923399303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758</v>
      </c>
      <c r="E340" s="84">
        <v>61.267764667912807</v>
      </c>
      <c r="F340" s="49" t="s">
        <v>740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759</v>
      </c>
      <c r="E342" s="48">
        <v>27.106561768571101</v>
      </c>
      <c r="F342" s="49" t="s">
        <v>734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760</v>
      </c>
      <c r="E343" s="84">
        <v>160.77407566837536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761</v>
      </c>
      <c r="E344" s="84">
        <v>46.644330595145952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762</v>
      </c>
      <c r="E345" s="84">
        <v>7.8677184136390759</v>
      </c>
      <c r="F345" s="49" t="s">
        <v>743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763</v>
      </c>
      <c r="E346" s="48">
        <v>196.80057351076832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764</v>
      </c>
      <c r="E347" s="48">
        <v>4.8067215840165796</v>
      </c>
      <c r="F347" s="49" t="s">
        <v>734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765</v>
      </c>
      <c r="E349" s="48">
        <v>27654.44433001693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766</v>
      </c>
      <c r="E351" s="48">
        <v>8442.1814280233848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767</v>
      </c>
      <c r="E353" s="84">
        <v>78.091290211970829</v>
      </c>
      <c r="F353" s="49" t="s">
        <v>737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768</v>
      </c>
      <c r="E354" s="48">
        <v>230.02912893858439</v>
      </c>
      <c r="F354" s="49" t="s">
        <v>744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68009.73758204031</v>
      </c>
      <c r="F355" s="75"/>
      <c r="I355" s="27">
        <f>E355/1.18</f>
        <v>57635.370832237553</v>
      </c>
      <c r="J355" s="29">
        <f>[1]сумма!$Q$19</f>
        <v>27334.060541112922</v>
      </c>
      <c r="K355" s="29">
        <f>J355-I355</f>
        <v>-30301.310291124631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19337.7834947011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/>
      <c r="E357" s="89"/>
      <c r="F357" s="49"/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769</v>
      </c>
      <c r="E358" s="89">
        <v>3236.0595428354004</v>
      </c>
      <c r="F358" s="49" t="s">
        <v>746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770</v>
      </c>
      <c r="E359" s="89">
        <v>5563.7443624425932</v>
      </c>
      <c r="F359" s="49" t="s">
        <v>746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771</v>
      </c>
      <c r="E360" s="89">
        <v>38.752698143775447</v>
      </c>
      <c r="F360" s="49" t="s">
        <v>772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773</v>
      </c>
      <c r="E361" s="89">
        <v>84.998255771651628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774</v>
      </c>
      <c r="E362" s="89">
        <v>144.95493970903726</v>
      </c>
      <c r="F362" s="49" t="s">
        <v>745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775</v>
      </c>
      <c r="E364" s="89">
        <v>418.83045682819079</v>
      </c>
      <c r="F364" s="49" t="s">
        <v>747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776</v>
      </c>
      <c r="E365" s="89">
        <v>2111.1192939114003</v>
      </c>
      <c r="F365" s="49" t="s">
        <v>748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777</v>
      </c>
      <c r="E366" s="89">
        <v>2037.8825533589095</v>
      </c>
      <c r="F366" s="49" t="s">
        <v>749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778</v>
      </c>
      <c r="E367" s="89">
        <v>86.95144119146407</v>
      </c>
      <c r="F367" s="49" t="s">
        <v>738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778</v>
      </c>
      <c r="E368" s="89">
        <v>127.00745439160222</v>
      </c>
      <c r="F368" s="49" t="s">
        <v>738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779</v>
      </c>
      <c r="E369" s="89">
        <v>1299.7040366652589</v>
      </c>
      <c r="F369" s="49" t="s">
        <v>750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780</v>
      </c>
      <c r="E370" s="89">
        <v>1071.5282456508598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781</v>
      </c>
      <c r="E371" s="89">
        <v>1649.1239989779863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 t="s">
        <v>782</v>
      </c>
      <c r="E372" s="89">
        <v>1168.1409580858199</v>
      </c>
      <c r="F372" s="49" t="s">
        <v>783</v>
      </c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1.7</v>
      </c>
      <c r="E373" s="89">
        <v>298.98525673715056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48671.954087339203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784</v>
      </c>
      <c r="E375" s="93">
        <v>4909.169321658007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785</v>
      </c>
      <c r="E377" s="95">
        <v>335.8009178246806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786</v>
      </c>
      <c r="E378" s="95">
        <v>1120.3846247361626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787</v>
      </c>
      <c r="E379" s="95">
        <v>25231.079445446307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788</v>
      </c>
      <c r="E380" s="95">
        <v>8618.7746396510993</v>
      </c>
      <c r="F380" s="49" t="s">
        <v>751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788</v>
      </c>
      <c r="E382" s="95">
        <v>1563.2726645432895</v>
      </c>
      <c r="F382" s="49" t="s">
        <v>752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788</v>
      </c>
      <c r="E383" s="95">
        <v>789.40238551436437</v>
      </c>
      <c r="F383" s="49" t="s">
        <v>753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 t="s">
        <v>789</v>
      </c>
      <c r="E384" s="95">
        <v>5827.8629521673229</v>
      </c>
      <c r="F384" s="49" t="s">
        <v>718</v>
      </c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1.6</v>
      </c>
      <c r="E385" s="95">
        <v>276.20713579796757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12393.643592679549</v>
      </c>
      <c r="F386" s="75"/>
      <c r="I386" s="27">
        <f>E386/1.18</f>
        <v>10503.087790406398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12393.643592679549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7071.1418168052842</v>
      </c>
      <c r="F388" s="75"/>
      <c r="I388" s="27">
        <f>E388/1.18</f>
        <v>5992.4930650892238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7071.1418168052842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39491.53503588547</v>
      </c>
      <c r="F390" s="75"/>
      <c r="I390" s="27">
        <f>E390/1.18</f>
        <v>33467.402572784296</v>
      </c>
      <c r="J390" s="27">
        <f>SUM(I6:I390)</f>
        <v>191761.5099331346</v>
      </c>
      <c r="K390" s="27">
        <f>J390*1.01330668353499*1.18</f>
        <v>229289.59919880785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39491.53503588547</v>
      </c>
      <c r="F391" s="49" t="s">
        <v>731</v>
      </c>
      <c r="I391" s="27">
        <f>E6+E197+E232+E266+E338+E355+E386+E388+E390</f>
        <v>226278.58172109883</v>
      </c>
      <c r="J391" s="27">
        <f>I391-K391</f>
        <v>-112885.19451762291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2017-05-15T09:08:22Z</dcterms:modified>
</cp:coreProperties>
</file>